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S:\INCOME\ForresterM\Treasury Main Folder\ESG\External Chart\"/>
    </mc:Choice>
  </mc:AlternateContent>
  <xr:revisionPtr revIDLastSave="0" documentId="13_ncr:1_{AAC0EFA4-EAB8-43C7-8F8A-41111087E5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ng-Term Fund Asset Allocation" sheetId="20" r:id="rId1"/>
    <sheet name="Long-Term Fund Managers" sheetId="12" r:id="rId2"/>
    <sheet name="Cash and Cash Equivalents" sheetId="19" r:id="rId3"/>
  </sheets>
  <definedNames>
    <definedName name="_xlchart.v1.0" hidden="1">'Long-Term Fund Asset Allocation'!$B$6:$B$12</definedName>
    <definedName name="_xlchart.v1.1" hidden="1">'Long-Term Fund Asset Allocation'!$C$5</definedName>
    <definedName name="_xlchart.v1.2" hidden="1">'Long-Term Fund Asset Allocation'!$C$6:$C$12</definedName>
    <definedName name="_xlchart.v1.3" hidden="1">'Cash and Cash Equivalents'!$C$5:$C$6</definedName>
    <definedName name="_xlchart.v1.4" hidden="1">'Cash and Cash Equivalents'!$D$4</definedName>
    <definedName name="_xlchart.v1.5" hidden="1">'Cash and Cash Equivalents'!$D$5:$D$6</definedName>
    <definedName name="_xlchart.v1.6" hidden="1">'Cash and Cash Equivalents'!$E$4</definedName>
    <definedName name="_xlchart.v1.7" hidden="1">'Cash and Cash Equivalents'!$E$5:$E$6</definedName>
    <definedName name="_xlnm.Print_Area" localSheetId="1">'Long-Term Fund Managers'!#REF!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9" l="1"/>
  <c r="D5" i="19"/>
  <c r="D46" i="19"/>
  <c r="D44" i="19"/>
  <c r="D38" i="19"/>
  <c r="D55" i="19"/>
  <c r="D26" i="19"/>
  <c r="D11" i="12"/>
  <c r="C10" i="20" s="1"/>
  <c r="D10" i="12"/>
  <c r="C9" i="20" s="1"/>
  <c r="D115" i="12"/>
  <c r="D14" i="12" s="1"/>
  <c r="C6" i="20" s="1"/>
  <c r="D101" i="12"/>
  <c r="D96" i="12"/>
  <c r="D9" i="12" s="1"/>
  <c r="C12" i="20" s="1"/>
  <c r="D89" i="12"/>
  <c r="D8" i="12" s="1"/>
  <c r="C11" i="20" s="1"/>
  <c r="D82" i="12"/>
  <c r="D76" i="12"/>
  <c r="D70" i="12"/>
  <c r="D12" i="12" s="1"/>
  <c r="C8" i="20" s="1"/>
  <c r="D50" i="12"/>
  <c r="D13" i="12" s="1"/>
  <c r="C7" i="20" s="1"/>
  <c r="D57" i="19" l="1"/>
  <c r="D117" i="12"/>
  <c r="C14" i="20" l="1"/>
  <c r="D15" i="12" l="1"/>
  <c r="D7" i="19" l="1"/>
  <c r="E6" i="19" s="1"/>
  <c r="E5" i="19" l="1"/>
  <c r="E7" i="19" l="1"/>
</calcChain>
</file>

<file path=xl/sharedStrings.xml><?xml version="1.0" encoding="utf-8"?>
<sst xmlns="http://schemas.openxmlformats.org/spreadsheetml/2006/main" count="189" uniqueCount="152">
  <si>
    <t>Description</t>
  </si>
  <si>
    <t>%</t>
  </si>
  <si>
    <t>£'000</t>
  </si>
  <si>
    <t>£000</t>
  </si>
  <si>
    <t>11% Property</t>
  </si>
  <si>
    <t xml:space="preserve">8% Private Credit </t>
  </si>
  <si>
    <t>£50m OCIO - Equities Funds</t>
  </si>
  <si>
    <t>£19m JP Morgan Global Infrastructure Fund</t>
  </si>
  <si>
    <t>£4m HabourVest Private Equity Fund</t>
  </si>
  <si>
    <t>£10m Barings Private Credit Fund</t>
  </si>
  <si>
    <t>74% OCIO - Liquidity Funds</t>
  </si>
  <si>
    <t xml:space="preserve">26% Cash </t>
  </si>
  <si>
    <t>£8m OCIO - Liquidity Funds</t>
  </si>
  <si>
    <t>5% Liquidity Funds</t>
  </si>
  <si>
    <t>36% Equities</t>
  </si>
  <si>
    <t>24% Fixed Income</t>
  </si>
  <si>
    <t xml:space="preserve">13% Infrastructure </t>
  </si>
  <si>
    <t>3% Private Equity</t>
  </si>
  <si>
    <t>£33m OCIO - Fixed Income Funds</t>
  </si>
  <si>
    <r>
      <t>£15m Charities Property Fund</t>
    </r>
    <r>
      <rPr>
        <b/>
        <sz val="14"/>
        <rFont val="Arial"/>
        <family val="2"/>
      </rPr>
      <t xml:space="preserve"> </t>
    </r>
  </si>
  <si>
    <t>Long-Term Fund - Valuation &amp; Asset Allocation @ 30 April 2024</t>
  </si>
  <si>
    <t>Line</t>
  </si>
  <si>
    <t>Value</t>
  </si>
  <si>
    <t>Ref</t>
  </si>
  <si>
    <t>OCIO - Equities</t>
  </si>
  <si>
    <t xml:space="preserve">U.S. Large Cap Equities </t>
  </si>
  <si>
    <t>1.</t>
  </si>
  <si>
    <t xml:space="preserve">ABN Parnass U.S. Sustainable Equities Fund </t>
  </si>
  <si>
    <t xml:space="preserve">Brown ADV U.S. Sustainable Growth Fund </t>
  </si>
  <si>
    <t>3.</t>
  </si>
  <si>
    <t xml:space="preserve">IMPAX U.S. Large Cap Fund </t>
  </si>
  <si>
    <t>4.</t>
  </si>
  <si>
    <t>IShares MSCI USA ESG ETF</t>
  </si>
  <si>
    <t>5.</t>
  </si>
  <si>
    <t xml:space="preserve">IShares S&amp;P 500 ESG UCITS </t>
  </si>
  <si>
    <t xml:space="preserve">European Large Cap Equities </t>
  </si>
  <si>
    <t>6.</t>
  </si>
  <si>
    <t>IShares MSCI Europe ESG ETF</t>
  </si>
  <si>
    <t xml:space="preserve">Japanese Large Cap Equities </t>
  </si>
  <si>
    <t>7.</t>
  </si>
  <si>
    <t>IShares MSCI Japan ESG ETF</t>
  </si>
  <si>
    <t>Emerging Market Equities</t>
  </si>
  <si>
    <t>8.</t>
  </si>
  <si>
    <t>IShares MSCI EM ESG UCITS</t>
  </si>
  <si>
    <t>Global Equities</t>
  </si>
  <si>
    <t>9.</t>
  </si>
  <si>
    <t>BGF Circular Economy Fund</t>
  </si>
  <si>
    <t>10.</t>
  </si>
  <si>
    <t xml:space="preserve">BNP Parib Global Environment Fund </t>
  </si>
  <si>
    <t>11.</t>
  </si>
  <si>
    <t>IShares MSCI World ESG ETF</t>
  </si>
  <si>
    <t>12.</t>
  </si>
  <si>
    <t xml:space="preserve">Mirova Global Sustainable Equities Fund </t>
  </si>
  <si>
    <t>13.</t>
  </si>
  <si>
    <t xml:space="preserve">Pictet Clean Energy Transition Fund </t>
  </si>
  <si>
    <t>14.</t>
  </si>
  <si>
    <t>Sub-total Equities</t>
  </si>
  <si>
    <t>OCIO - Fixed Income</t>
  </si>
  <si>
    <t>U.S. Fixed Income</t>
  </si>
  <si>
    <t>15.</t>
  </si>
  <si>
    <t>BGS U.S. Government Mortgage Fund</t>
  </si>
  <si>
    <t>16.</t>
  </si>
  <si>
    <t xml:space="preserve">Nuveen U.S. Core Impact Fund </t>
  </si>
  <si>
    <t>European Fixed Income</t>
  </si>
  <si>
    <t>17.</t>
  </si>
  <si>
    <t>BNP Sustainable EUR Bond Fund</t>
  </si>
  <si>
    <t>Global Fixed Income</t>
  </si>
  <si>
    <t>18.</t>
  </si>
  <si>
    <t xml:space="preserve">Candriam Sustainable Global Bond Fund </t>
  </si>
  <si>
    <t>19.</t>
  </si>
  <si>
    <t>Pimco Climate Bond Fund</t>
  </si>
  <si>
    <t>20.</t>
  </si>
  <si>
    <t>Pimco Global Bond ESG Fund</t>
  </si>
  <si>
    <t>21.</t>
  </si>
  <si>
    <t>UBS JP Global Government ESG Liquidity ETF</t>
  </si>
  <si>
    <t>Extended Fixed Income</t>
  </si>
  <si>
    <t>22.</t>
  </si>
  <si>
    <t xml:space="preserve">Robecosam SDG High Yield Bond Fund </t>
  </si>
  <si>
    <t>23.</t>
  </si>
  <si>
    <t>Sub-total Bonds</t>
  </si>
  <si>
    <t>Property Funds</t>
  </si>
  <si>
    <t>24.</t>
  </si>
  <si>
    <r>
      <t>Charities Property Fund</t>
    </r>
    <r>
      <rPr>
        <b/>
        <sz val="12"/>
        <rFont val="Arial"/>
        <family val="2"/>
      </rPr>
      <t xml:space="preserve"> </t>
    </r>
  </si>
  <si>
    <t>25.</t>
  </si>
  <si>
    <t>Sub-total Property Funds</t>
  </si>
  <si>
    <t>Infrastructure</t>
  </si>
  <si>
    <t>26.</t>
  </si>
  <si>
    <t>JP Morgan Global Infrastructure Fund</t>
  </si>
  <si>
    <t>27.</t>
  </si>
  <si>
    <t>Sub-total Infrastructure Funds</t>
  </si>
  <si>
    <t xml:space="preserve">Private Credit </t>
  </si>
  <si>
    <t>28.</t>
  </si>
  <si>
    <t xml:space="preserve">Barings European Private Loan Fund III </t>
  </si>
  <si>
    <t>29.</t>
  </si>
  <si>
    <r>
      <rPr>
        <b/>
        <sz val="12"/>
        <rFont val="Arial"/>
        <family val="2"/>
      </rPr>
      <t>OCIO -</t>
    </r>
    <r>
      <rPr>
        <sz val="12"/>
        <rFont val="Arial"/>
        <family val="2"/>
      </rPr>
      <t xml:space="preserve"> HPS Corporate Lending Fund </t>
    </r>
  </si>
  <si>
    <t>30.</t>
  </si>
  <si>
    <t>Sub-total Private Credit Funds</t>
  </si>
  <si>
    <t>Private Equity</t>
  </si>
  <si>
    <t>31.</t>
  </si>
  <si>
    <t xml:space="preserve">Harbourvest 2022 Global Feeder AIF </t>
  </si>
  <si>
    <t>32.</t>
  </si>
  <si>
    <r>
      <rPr>
        <b/>
        <sz val="12"/>
        <rFont val="Arial"/>
        <family val="2"/>
      </rPr>
      <t>OCIO -</t>
    </r>
    <r>
      <rPr>
        <sz val="12"/>
        <rFont val="Arial"/>
        <family val="2"/>
      </rPr>
      <t xml:space="preserve"> Global Impact Fund II </t>
    </r>
  </si>
  <si>
    <t>33.</t>
  </si>
  <si>
    <t>Sub-total Private Equity Funds</t>
  </si>
  <si>
    <t xml:space="preserve">Other Alternative Investments </t>
  </si>
  <si>
    <t>34.</t>
  </si>
  <si>
    <r>
      <rPr>
        <b/>
        <sz val="12"/>
        <rFont val="Arial"/>
        <family val="2"/>
      </rPr>
      <t>OCIO -</t>
    </r>
    <r>
      <rPr>
        <sz val="12"/>
        <rFont val="Arial"/>
        <family val="2"/>
      </rPr>
      <t xml:space="preserve"> Campbell Global Forest Fund </t>
    </r>
  </si>
  <si>
    <t>35.</t>
  </si>
  <si>
    <t xml:space="preserve">Sub-total Other Alternative Investments </t>
  </si>
  <si>
    <t>36.</t>
  </si>
  <si>
    <t xml:space="preserve">Lloyds Bank - Endowment Cash </t>
  </si>
  <si>
    <t>37.</t>
  </si>
  <si>
    <t>Blackrock ICS Liquidity Fund</t>
  </si>
  <si>
    <t>38.</t>
  </si>
  <si>
    <t>Blackrock ICS Government Liquidity Fund</t>
  </si>
  <si>
    <t>39.</t>
  </si>
  <si>
    <t>Blackrock Sterling Ultra Short Bond Fund</t>
  </si>
  <si>
    <t>40.</t>
  </si>
  <si>
    <t xml:space="preserve">JP Morgan GBP Liquidity Fund </t>
  </si>
  <si>
    <t>41.</t>
  </si>
  <si>
    <t>Cash GBP</t>
  </si>
  <si>
    <t>42.</t>
  </si>
  <si>
    <t>Cash Euro</t>
  </si>
  <si>
    <t>43.</t>
  </si>
  <si>
    <t>Cash USD</t>
  </si>
  <si>
    <t>44.</t>
  </si>
  <si>
    <t>45.</t>
  </si>
  <si>
    <t>TOTAL LONG-TERM FUND VALUE</t>
  </si>
  <si>
    <t>Long-Term Fund - Investment Managers &amp; OCIO - Detail</t>
  </si>
  <si>
    <t>Long-Term Fund - Investment Managers &amp; OCIO - Summary @ 30 April 2024</t>
  </si>
  <si>
    <t>OCIO - Liquidity Funds &amp; Cash</t>
  </si>
  <si>
    <t>Mid-Term Fund</t>
  </si>
  <si>
    <t>2.</t>
  </si>
  <si>
    <t xml:space="preserve">JP Morgan Managed Reserves GBP Hedged Fund </t>
  </si>
  <si>
    <t>GBP Cash</t>
  </si>
  <si>
    <t>Total Mid-Term Fund</t>
  </si>
  <si>
    <t>Liquidity Fund</t>
  </si>
  <si>
    <t>OCIO - Liquidity Funds</t>
  </si>
  <si>
    <t>Bank Deposits</t>
  </si>
  <si>
    <t>HSBC - 31 Day Notice Account</t>
  </si>
  <si>
    <t>Total Liquidity Fund</t>
  </si>
  <si>
    <t xml:space="preserve">Bank Accounts </t>
  </si>
  <si>
    <t>Lloyds Bank</t>
  </si>
  <si>
    <t>HSBC</t>
  </si>
  <si>
    <t>TOTAL CASH AND CASH EQUIVALENTS</t>
  </si>
  <si>
    <t>Sub-total Liquidity Funds</t>
  </si>
  <si>
    <t>Sub-total Bank Deposits</t>
  </si>
  <si>
    <t>Cash and Cash Equivalents - Summary @ 30 April 2024</t>
  </si>
  <si>
    <t>Cash and Cash Equivalents - Detail</t>
  </si>
  <si>
    <t>Sub-total Liquidity Funds &amp; Cash</t>
  </si>
  <si>
    <t>Operating Cash</t>
  </si>
  <si>
    <t>Total Operating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</si>
</sst>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2"/>
      <name val="Helv"/>
    </font>
    <font>
      <sz val="8"/>
      <name val="Helv"/>
    </font>
    <font>
      <sz val="1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Helv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5" fillId="0" borderId="3" xfId="0" applyFont="1" applyBorder="1"/>
    <xf numFmtId="49" fontId="6" fillId="0" borderId="4" xfId="0" applyNumberFormat="1" applyFont="1" applyBorder="1" applyAlignment="1">
      <alignment horizontal="center"/>
    </xf>
    <xf numFmtId="3" fontId="5" fillId="0" borderId="4" xfId="0" applyNumberFormat="1" applyFont="1" applyBorder="1"/>
    <xf numFmtId="0" fontId="5" fillId="0" borderId="5" xfId="0" applyFont="1" applyBorder="1"/>
    <xf numFmtId="3" fontId="6" fillId="0" borderId="6" xfId="0" applyNumberFormat="1" applyFont="1" applyBorder="1"/>
    <xf numFmtId="0" fontId="6" fillId="0" borderId="1" xfId="0" applyFont="1" applyBorder="1"/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3" xfId="0" applyFont="1" applyBorder="1"/>
    <xf numFmtId="49" fontId="6" fillId="0" borderId="8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/>
    <xf numFmtId="164" fontId="5" fillId="0" borderId="4" xfId="0" applyNumberFormat="1" applyFont="1" applyBorder="1"/>
    <xf numFmtId="3" fontId="6" fillId="0" borderId="11" xfId="0" applyNumberFormat="1" applyFont="1" applyBorder="1"/>
    <xf numFmtId="0" fontId="8" fillId="0" borderId="12" xfId="0" applyFont="1" applyBorder="1"/>
    <xf numFmtId="0" fontId="2" fillId="0" borderId="13" xfId="0" applyFont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6" xfId="0" quotePrefix="1" applyFont="1" applyBorder="1" applyAlignment="1">
      <alignment horizontal="center"/>
    </xf>
    <xf numFmtId="0" fontId="2" fillId="0" borderId="17" xfId="0" quotePrefix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2" fillId="0" borderId="15" xfId="0" quotePrefix="1" applyFont="1" applyBorder="1" applyAlignment="1">
      <alignment horizontal="center"/>
    </xf>
    <xf numFmtId="0" fontId="2" fillId="0" borderId="14" xfId="0" applyFont="1" applyBorder="1"/>
    <xf numFmtId="0" fontId="9" fillId="0" borderId="14" xfId="0" applyFont="1" applyBorder="1"/>
    <xf numFmtId="3" fontId="2" fillId="0" borderId="15" xfId="0" applyNumberFormat="1" applyFont="1" applyBorder="1"/>
    <xf numFmtId="3" fontId="10" fillId="0" borderId="15" xfId="0" applyNumberFormat="1" applyFont="1" applyBorder="1"/>
    <xf numFmtId="0" fontId="11" fillId="0" borderId="14" xfId="0" applyFont="1" applyBorder="1"/>
    <xf numFmtId="0" fontId="2" fillId="0" borderId="14" xfId="0" quotePrefix="1" applyFont="1" applyBorder="1"/>
    <xf numFmtId="3" fontId="2" fillId="0" borderId="15" xfId="0" applyNumberFormat="1" applyFont="1" applyBorder="1" applyAlignment="1">
      <alignment horizontal="right"/>
    </xf>
    <xf numFmtId="0" fontId="2" fillId="0" borderId="14" xfId="0" quotePrefix="1" applyFont="1" applyBorder="1" applyAlignment="1">
      <alignment horizontal="left"/>
    </xf>
    <xf numFmtId="3" fontId="8" fillId="0" borderId="18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0" fontId="2" fillId="0" borderId="15" xfId="0" quotePrefix="1" applyFont="1" applyBorder="1"/>
    <xf numFmtId="0" fontId="2" fillId="0" borderId="16" xfId="0" quotePrefix="1" applyFont="1" applyBorder="1"/>
    <xf numFmtId="0" fontId="8" fillId="0" borderId="17" xfId="0" applyFont="1" applyBorder="1"/>
    <xf numFmtId="3" fontId="8" fillId="0" borderId="20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3" fillId="0" borderId="15" xfId="0" quotePrefix="1" applyFont="1" applyBorder="1" applyAlignment="1">
      <alignment horizontal="left"/>
    </xf>
    <xf numFmtId="0" fontId="0" fillId="0" borderId="15" xfId="0" applyBorder="1"/>
    <xf numFmtId="0" fontId="3" fillId="0" borderId="21" xfId="0" quotePrefix="1" applyFont="1" applyBorder="1" applyAlignment="1">
      <alignment horizontal="left"/>
    </xf>
    <xf numFmtId="0" fontId="8" fillId="0" borderId="0" xfId="0" applyFont="1"/>
    <xf numFmtId="0" fontId="0" fillId="0" borderId="13" xfId="0" applyBorder="1"/>
    <xf numFmtId="0" fontId="8" fillId="0" borderId="2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34E4B"/>
      <color rgb="FF5A2781"/>
      <color rgb="FF9900CC"/>
      <color rgb="FFE22C30"/>
      <color rgb="FF50AEC8"/>
      <color rgb="FF009E47"/>
      <color rgb="FFBCAECE"/>
      <color rgb="FF9D87B7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200" b="1" baseline="0"/>
              <a:t>Long-Term Fund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099750336277654E-2"/>
          <c:y val="0.20073933044069961"/>
          <c:w val="0.48060067414174157"/>
          <c:h val="0.7639980157483973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'Long-Term Fund Managers'!$C$8</c:f>
              <c:strCache>
                <c:ptCount val="1"/>
                <c:pt idx="0">
                  <c:v>£10m Barings Private Credit Fund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D5E-497A-9977-F186E613FAF6}"/>
              </c:ext>
            </c:extLst>
          </c:dPt>
          <c:val>
            <c:numRef>
              <c:f>'Long-Term Fund Managers'!$D$8</c:f>
              <c:numCache>
                <c:formatCode>#,##0</c:formatCode>
                <c:ptCount val="1"/>
                <c:pt idx="0">
                  <c:v>10227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F-49BD-8331-335E15309873}"/>
            </c:ext>
          </c:extLst>
        </c:ser>
        <c:ser>
          <c:idx val="2"/>
          <c:order val="1"/>
          <c:tx>
            <c:strRef>
              <c:f>'Long-Term Fund Managers'!$C$9</c:f>
              <c:strCache>
                <c:ptCount val="1"/>
                <c:pt idx="0">
                  <c:v>£4m HabourVest Private Equity Fund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'Long-Term Fund Managers'!$D$9</c:f>
              <c:numCache>
                <c:formatCode>#,##0</c:formatCode>
                <c:ptCount val="1"/>
                <c:pt idx="0">
                  <c:v>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F-49BD-8331-335E15309873}"/>
            </c:ext>
          </c:extLst>
        </c:ser>
        <c:ser>
          <c:idx val="1"/>
          <c:order val="2"/>
          <c:tx>
            <c:strRef>
              <c:f>'Long-Term Fund Managers'!$C$10</c:f>
              <c:strCache>
                <c:ptCount val="1"/>
                <c:pt idx="0">
                  <c:v>£19m JP Morgan Global Infrastructure Fund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val>
            <c:numRef>
              <c:f>'Long-Term Fund Managers'!$D$10</c:f>
              <c:numCache>
                <c:formatCode>#,##0</c:formatCode>
                <c:ptCount val="1"/>
                <c:pt idx="0">
                  <c:v>18501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F-49BD-8331-335E15309873}"/>
            </c:ext>
          </c:extLst>
        </c:ser>
        <c:ser>
          <c:idx val="5"/>
          <c:order val="3"/>
          <c:tx>
            <c:strRef>
              <c:f>'Long-Term Fund Managers'!$C$11</c:f>
              <c:strCache>
                <c:ptCount val="1"/>
                <c:pt idx="0">
                  <c:v>£15m Charities Property Fund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'Long-Term Fund Managers'!$D$11</c:f>
              <c:numCache>
                <c:formatCode>#,##0</c:formatCode>
                <c:ptCount val="1"/>
                <c:pt idx="0">
                  <c:v>15027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F-49BD-8331-335E15309873}"/>
            </c:ext>
          </c:extLst>
        </c:ser>
        <c:ser>
          <c:idx val="6"/>
          <c:order val="4"/>
          <c:tx>
            <c:strRef>
              <c:f>'Long-Term Fund Managers'!$C$12</c:f>
              <c:strCache>
                <c:ptCount val="1"/>
                <c:pt idx="0">
                  <c:v>£33m OCIO - Fixed Income Funds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5E-497A-9977-F186E613FAF6}"/>
              </c:ext>
            </c:extLst>
          </c:dPt>
          <c:val>
            <c:numRef>
              <c:f>'Long-Term Fund Managers'!$D$12</c:f>
              <c:numCache>
                <c:formatCode>#,##0</c:formatCode>
                <c:ptCount val="1"/>
                <c:pt idx="0">
                  <c:v>33393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57-43C4-AE22-C632B803E488}"/>
            </c:ext>
          </c:extLst>
        </c:ser>
        <c:ser>
          <c:idx val="4"/>
          <c:order val="5"/>
          <c:tx>
            <c:strRef>
              <c:f>'Long-Term Fund Managers'!$C$13</c:f>
              <c:strCache>
                <c:ptCount val="1"/>
                <c:pt idx="0">
                  <c:v>£50m OCIO - Equities Funds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'Long-Term Fund Managers'!$D$13</c:f>
              <c:numCache>
                <c:formatCode>#,##0</c:formatCode>
                <c:ptCount val="1"/>
                <c:pt idx="0">
                  <c:v>50280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F-49BD-8331-335E15309873}"/>
            </c:ext>
          </c:extLst>
        </c:ser>
        <c:ser>
          <c:idx val="0"/>
          <c:order val="6"/>
          <c:tx>
            <c:strRef>
              <c:f>'Long-Term Fund Managers'!$C$14</c:f>
              <c:strCache>
                <c:ptCount val="1"/>
                <c:pt idx="0">
                  <c:v>£8m OCIO - Liquidity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'Long-Term Fund Managers'!$D$14</c:f>
              <c:numCache>
                <c:formatCode>#,##0</c:formatCode>
                <c:ptCount val="1"/>
                <c:pt idx="0">
                  <c:v>7560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A38C-48A0-B6F0-76B795439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495352"/>
        <c:axId val="563495680"/>
        <c:extLst/>
      </c:barChart>
      <c:catAx>
        <c:axId val="563495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3495680"/>
        <c:crosses val="autoZero"/>
        <c:auto val="1"/>
        <c:lblAlgn val="ctr"/>
        <c:lblOffset val="100"/>
        <c:noMultiLvlLbl val="0"/>
      </c:catAx>
      <c:valAx>
        <c:axId val="56349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49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330045816442956"/>
          <c:y val="0.30763946292791844"/>
          <c:w val="0.38433530217851947"/>
          <c:h val="0.6596725388232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Long-Term Fund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lang="en-US"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GB" sz="1800" b="1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/>
            </a:rPr>
            <a:t>Long-Term Fund</a:t>
          </a:r>
        </a:p>
      </cx:txPr>
    </cx:title>
    <cx:plotArea>
      <cx:plotAreaRegion>
        <cx:series layoutId="sunburst" uniqueId="{50AD5BB9-A136-4DA4-A768-A33CDD52F011}" formatIdx="0">
          <cx:tx>
            <cx:txData>
              <cx:f>_xlchart.v1.1</cx:f>
              <cx:v>£000</cx:v>
            </cx:txData>
          </cx:tx>
          <cx:dataId val="0"/>
        </cx:series>
      </cx:plotAreaRegion>
    </cx:plotArea>
    <cx:legend pos="b" align="ctr" overlay="0">
      <cx:txPr>
        <a:bodyPr spcFirstLastPara="1" vertOverflow="ellipsis" wrap="square" lIns="0" tIns="0" rIns="0" bIns="0" anchor="ctr" anchorCtr="1"/>
        <a:lstStyle/>
        <a:p>
          <a:pPr>
            <a:defRPr lang="en-US" sz="11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defRPr>
          </a:pPr>
          <a:endParaRPr lang="en-US" sz="1100"/>
        </a:p>
      </cx:txPr>
    </cx:legend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_xlchart.v1.5</cx:f>
      </cx:numDim>
    </cx:data>
    <cx:data id="1">
      <cx:strDim type="cat">
        <cx:f>_xlchart.v1.3</cx:f>
      </cx:strDim>
      <cx:numDim type="size">
        <cx:f>_xlchart.v1.7</cx:f>
      </cx:numDim>
    </cx:data>
  </cx:chartData>
  <cx:chart>
    <cx:title pos="t" align="ctr" overlay="0">
      <cx:tx>
        <cx:txData>
          <cx:v>Cash and Cash Equivalents Holdings 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lang="en-US" sz="16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GB" sz="1800" b="1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/>
            </a:rPr>
            <a:t>Cash and Cash Equivalents Holdings </a:t>
          </a:r>
        </a:p>
      </cx:txPr>
    </cx:title>
    <cx:plotArea>
      <cx:plotAreaRegion>
        <cx:series layoutId="sunburst" uniqueId="{AA7F078F-4F2B-484A-994D-CA0878266D60}" formatIdx="0">
          <cx:tx>
            <cx:txData>
              <cx:f>_xlchart.v1.4</cx:f>
              <cx:v>£'000</cx:v>
            </cx:txData>
          </cx:tx>
          <cx:dataId val="0"/>
        </cx:series>
        <cx:series layoutId="sunburst" hidden="1" uniqueId="{8F198A5D-F7A9-4E80-9221-371887766302}" formatIdx="1">
          <cx:tx>
            <cx:txData>
              <cx:f>_xlchart.v1.6</cx:f>
              <cx:v>%</cx:v>
            </cx:txData>
          </cx:tx>
          <cx:dataId val="1"/>
        </cx:series>
      </cx:plotAreaRegion>
    </cx:plotArea>
    <cx:legend pos="b" align="ctr" overlay="0">
      <cx:txPr>
        <a:bodyPr spcFirstLastPara="1" vertOverflow="ellipsis" wrap="square" lIns="0" tIns="0" rIns="0" bIns="0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n-US" sz="1200">
            <a:latin typeface="Calibri" panose="020F0502020204030204" pitchFamily="34" charset="0"/>
            <a:cs typeface="Calibri" panose="020F0502020204030204" pitchFamily="34" charset="0"/>
          </a:endParaRPr>
        </a:p>
      </cx:txPr>
    </cx:legend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269171</xdr:colOff>
      <xdr:row>2</xdr:row>
      <xdr:rowOff>217489</xdr:rowOff>
    </xdr:from>
    <xdr:to>
      <xdr:col>12</xdr:col>
      <xdr:colOff>154871</xdr:colOff>
      <xdr:row>21</xdr:row>
      <xdr:rowOff>3705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3641727" y="640822"/>
          <a:ext cx="6743700" cy="3948994"/>
          <a:chOff x="4165022" y="638651"/>
          <a:chExt cx="6753317" cy="3378200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2" name="Chart 1">
                <a:extLst>
                  <a:ext uri="{FF2B5EF4-FFF2-40B4-BE49-F238E27FC236}">
                    <a16:creationId xmlns:a16="http://schemas.microsoft.com/office/drawing/2014/main" id="{00000000-0008-0000-0100-000002000000}"/>
                  </a:ext>
                </a:extLst>
              </xdr:cNvPr>
              <xdr:cNvGraphicFramePr/>
            </xdr:nvGraphicFramePr>
            <xdr:xfrm>
              <a:off x="4165022" y="638651"/>
              <a:ext cx="6702453" cy="3378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4165022" y="638651"/>
                <a:ext cx="6702453" cy="3378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GB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93489" y="1850449"/>
            <a:ext cx="1466162" cy="1374775"/>
          </a:xfrm>
          <a:prstGeom prst="rect">
            <a:avLst/>
          </a:prstGeom>
          <a:noFill/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8913886" y="1271645"/>
            <a:ext cx="2004453" cy="21388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100" b="1">
                <a:solidFill>
                  <a:srgbClr val="009E47"/>
                </a:solidFill>
              </a:rPr>
              <a:t>Responsible Investing</a:t>
            </a:r>
          </a:p>
          <a:p>
            <a:endParaRPr lang="en-GB" sz="1100"/>
          </a:p>
          <a:p>
            <a:r>
              <a:rPr lang="en-GB" sz="1100">
                <a:solidFill>
                  <a:srgbClr val="00B050"/>
                </a:solidFill>
                <a:sym typeface="Wingdings" panose="05000000000000000000" pitchFamily="2" charset="2"/>
              </a:rPr>
              <a:t></a:t>
            </a:r>
            <a:r>
              <a:rPr lang="en-GB" sz="1100"/>
              <a:t> Restrictions on</a:t>
            </a:r>
            <a:r>
              <a:rPr lang="en-GB" sz="1100" baseline="0"/>
              <a:t> </a:t>
            </a:r>
            <a:r>
              <a:rPr lang="en-GB" sz="1100"/>
              <a:t>tobacco </a:t>
            </a:r>
            <a:r>
              <a:rPr lang="en-GB" sz="1100" baseline="0"/>
              <a:t>investments</a:t>
            </a:r>
            <a:endParaRPr lang="en-GB" sz="1100"/>
          </a:p>
          <a:p>
            <a:endParaRPr lang="en-GB" sz="1100"/>
          </a:p>
          <a:p>
            <a:r>
              <a:rPr lang="en-GB" sz="1100" baseline="0">
                <a:solidFill>
                  <a:srgbClr val="00B050"/>
                </a:solidFill>
                <a:sym typeface="Wingdings" panose="05000000000000000000" pitchFamily="2" charset="2"/>
              </a:rPr>
              <a:t></a:t>
            </a:r>
            <a:r>
              <a:rPr lang="en-GB" sz="1100" baseline="0"/>
              <a:t> </a:t>
            </a:r>
            <a:r>
              <a:rPr lang="en-GB" sz="1100"/>
              <a:t>Investment in compliance</a:t>
            </a:r>
            <a:r>
              <a:rPr lang="en-GB" sz="1100" baseline="0"/>
              <a:t> with University's Responsible Investment Policy</a:t>
            </a:r>
          </a:p>
          <a:p>
            <a:endParaRPr lang="en-GB" sz="1100"/>
          </a:p>
          <a:p>
            <a:r>
              <a:rPr kumimoji="0" lang="en-GB" sz="1100" b="0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Wingdings" panose="05000000000000000000" pitchFamily="2" charset="2"/>
              </a:rPr>
              <a:t> </a:t>
            </a:r>
            <a:r>
              <a:rPr kumimoji="0" lang="en-GB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+mn-lt"/>
                <a:ea typeface="+mn-ea"/>
                <a:cs typeface="+mn-cs"/>
                <a:sym typeface="Wingdings" panose="05000000000000000000" pitchFamily="2" charset="2"/>
              </a:rPr>
              <a:t>Property investments contain ethical restrictions </a:t>
            </a:r>
          </a:p>
          <a:p>
            <a:endParaRPr lang="en-GB" sz="1100"/>
          </a:p>
          <a:p>
            <a:endParaRPr lang="en-GB" sz="1100" baseline="0">
              <a:sym typeface="Wingdings" panose="05000000000000000000" pitchFamily="2" charset="2"/>
            </a:endParaRPr>
          </a:p>
        </xdr:txBody>
      </xdr: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7132653" y="2105501"/>
            <a:ext cx="844550" cy="3238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600" b="1"/>
              <a:t>£</a:t>
            </a:r>
            <a:r>
              <a:rPr lang="en-GB" sz="1700" b="1"/>
              <a:t>139m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241568</xdr:colOff>
      <xdr:row>4</xdr:row>
      <xdr:rowOff>66675</xdr:rowOff>
    </xdr:from>
    <xdr:to>
      <xdr:col>15</xdr:col>
      <xdr:colOff>77612</xdr:colOff>
      <xdr:row>26</xdr:row>
      <xdr:rowOff>113245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378531</xdr:colOff>
      <xdr:row>5</xdr:row>
      <xdr:rowOff>200201</xdr:rowOff>
    </xdr:from>
    <xdr:to>
      <xdr:col>5</xdr:col>
      <xdr:colOff>146404</xdr:colOff>
      <xdr:row>7</xdr:row>
      <xdr:rowOff>11465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601406" y="1216201"/>
          <a:ext cx="498123" cy="2319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£000</a:t>
          </a:r>
        </a:p>
      </xdr:txBody>
    </xdr:sp>
    <xdr:clientData/>
  </xdr:twoCellAnchor>
  <xdr:twoCellAnchor editAs="oneCell">
    <xdr:from>
      <xdr:col>10</xdr:col>
      <xdr:colOff>660576</xdr:colOff>
      <xdr:row>5</xdr:row>
      <xdr:rowOff>147283</xdr:rowOff>
    </xdr:from>
    <xdr:to>
      <xdr:col>13</xdr:col>
      <xdr:colOff>327611</xdr:colOff>
      <xdr:row>10</xdr:row>
      <xdr:rowOff>187323</xdr:rowOff>
    </xdr:to>
    <xdr:pic>
      <xdr:nvPicPr>
        <xdr:cNvPr id="8" name="Picture 7" descr="https://3.imimg.com/data3/UF/HY/MY-10225194/endowment-plans-250x250.jpe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4951" y="1163283"/>
          <a:ext cx="1857785" cy="1063978"/>
        </a:xfrm>
        <a:prstGeom prst="rect">
          <a:avLst/>
        </a:prstGeom>
        <a:noFill/>
        <a:effectLst>
          <a:softEdge rad="1524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133390</xdr:colOff>
      <xdr:row>4</xdr:row>
      <xdr:rowOff>71969</xdr:rowOff>
    </xdr:from>
    <xdr:to>
      <xdr:col>14</xdr:col>
      <xdr:colOff>682666</xdr:colOff>
      <xdr:row>20</xdr:row>
      <xdr:rowOff>65266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49890" y="953913"/>
              <a:ext cx="6645276" cy="333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15915</xdr:colOff>
      <xdr:row>11</xdr:row>
      <xdr:rowOff>40571</xdr:rowOff>
    </xdr:from>
    <xdr:to>
      <xdr:col>11</xdr:col>
      <xdr:colOff>63541</xdr:colOff>
      <xdr:row>13</xdr:row>
      <xdr:rowOff>14114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080415" y="2481793"/>
          <a:ext cx="809626" cy="3686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/>
            <a:t>£</a:t>
          </a:r>
          <a:r>
            <a:rPr lang="en-GB" sz="1700" b="1"/>
            <a:t>207m</a:t>
          </a:r>
        </a:p>
      </xdr:txBody>
    </xdr:sp>
    <xdr:clientData/>
  </xdr:twoCellAnchor>
  <xdr:twoCellAnchor>
    <xdr:from>
      <xdr:col>12</xdr:col>
      <xdr:colOff>277282</xdr:colOff>
      <xdr:row>6</xdr:row>
      <xdr:rowOff>190500</xdr:rowOff>
    </xdr:from>
    <xdr:to>
      <xdr:col>14</xdr:col>
      <xdr:colOff>613833</xdr:colOff>
      <xdr:row>17</xdr:row>
      <xdr:rowOff>176390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9865782" y="1524000"/>
          <a:ext cx="1860551" cy="22789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r>
            <a:rPr lang="en-GB" sz="1100" baseline="0">
              <a:solidFill>
                <a:srgbClr val="00B050"/>
              </a:solidFill>
              <a:sym typeface="Wingdings" panose="05000000000000000000" pitchFamily="2" charset="2"/>
            </a:rPr>
            <a:t></a:t>
          </a:r>
          <a:r>
            <a:rPr lang="en-GB" sz="1100" baseline="0"/>
            <a:t> Environmental, Social and Governance (ESG) factors incorporated into investment decisions</a:t>
          </a:r>
        </a:p>
        <a:p>
          <a:endParaRPr lang="en-GB" sz="1100"/>
        </a:p>
        <a:p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  <a:sym typeface="Wingdings" panose="05000000000000000000" pitchFamily="2" charset="2"/>
            </a:rPr>
            <a:t>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Investment in liquidity funds with ethical restrictions</a:t>
          </a:r>
        </a:p>
        <a:p>
          <a:endParaRPr lang="en-GB" sz="1100"/>
        </a:p>
      </xdr:txBody>
    </xdr:sp>
    <xdr:clientData/>
  </xdr:twoCellAnchor>
  <xdr:twoCellAnchor>
    <xdr:from>
      <xdr:col>6</xdr:col>
      <xdr:colOff>179989</xdr:colOff>
      <xdr:row>6</xdr:row>
      <xdr:rowOff>190500</xdr:rowOff>
    </xdr:from>
    <xdr:to>
      <xdr:col>8</xdr:col>
      <xdr:colOff>421299</xdr:colOff>
      <xdr:row>16</xdr:row>
      <xdr:rowOff>49389</xdr:rowOff>
    </xdr:to>
    <xdr:pic>
      <xdr:nvPicPr>
        <xdr:cNvPr id="11" name="Picture 10" descr="https://www.birmingham.ac.uk/Images/university/building-new-promos/160141-Churchman-Birmingham-View01-HalfRes1250x680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aintBrush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489" y="1524000"/>
          <a:ext cx="1765310" cy="1954389"/>
        </a:xfrm>
        <a:prstGeom prst="rect">
          <a:avLst/>
        </a:prstGeom>
        <a:noFill/>
        <a:effectLst>
          <a:glow rad="127000">
            <a:schemeClr val="accent1">
              <a:alpha val="0"/>
            </a:schemeClr>
          </a:glow>
          <a:outerShdw blurRad="88900" dist="50800" dir="5400000" algn="ctr" rotWithShape="0">
            <a:srgbClr val="000000">
              <a:alpha val="0"/>
            </a:srgbClr>
          </a:outerShdw>
          <a:softEdge rad="1524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4"/>
  <sheetViews>
    <sheetView showGridLines="0" tabSelected="1" zoomScale="90" zoomScaleNormal="90" workbookViewId="0">
      <selection activeCell="C18" sqref="C18"/>
    </sheetView>
  </sheetViews>
  <sheetFormatPr defaultRowHeight="15.5" x14ac:dyDescent="0.35"/>
  <cols>
    <col min="1" max="1" width="4.61328125" customWidth="1"/>
    <col min="2" max="2" width="27" bestFit="1" customWidth="1"/>
  </cols>
  <sheetData>
    <row r="2" spans="2:4" ht="18" x14ac:dyDescent="0.4">
      <c r="B2" s="3" t="s">
        <v>20</v>
      </c>
      <c r="C2" s="4"/>
      <c r="D2" s="5"/>
    </row>
    <row r="3" spans="2:4" ht="18.5" thickBot="1" x14ac:dyDescent="0.45">
      <c r="B3" s="6"/>
      <c r="C3" s="5"/>
      <c r="D3" s="5"/>
    </row>
    <row r="4" spans="2:4" ht="18" x14ac:dyDescent="0.4">
      <c r="B4" s="22"/>
      <c r="C4" s="21"/>
      <c r="D4" s="5"/>
    </row>
    <row r="5" spans="2:4" ht="18" x14ac:dyDescent="0.4">
      <c r="B5" s="8"/>
      <c r="C5" s="9" t="s">
        <v>3</v>
      </c>
      <c r="D5" s="5"/>
    </row>
    <row r="6" spans="2:4" ht="17.5" x14ac:dyDescent="0.35">
      <c r="B6" s="8" t="s">
        <v>13</v>
      </c>
      <c r="C6" s="10">
        <f>'Long-Term Fund Managers'!D14</f>
        <v>7560</v>
      </c>
      <c r="D6" s="5"/>
    </row>
    <row r="7" spans="2:4" ht="17.5" x14ac:dyDescent="0.35">
      <c r="B7" s="8" t="s">
        <v>14</v>
      </c>
      <c r="C7" s="10">
        <f>'Long-Term Fund Managers'!D13</f>
        <v>50280</v>
      </c>
      <c r="D7" s="5"/>
    </row>
    <row r="8" spans="2:4" ht="17.5" x14ac:dyDescent="0.35">
      <c r="B8" s="8" t="s">
        <v>15</v>
      </c>
      <c r="C8" s="10">
        <f>'Long-Term Fund Managers'!D12</f>
        <v>33393</v>
      </c>
      <c r="D8" s="5"/>
    </row>
    <row r="9" spans="2:4" ht="17.5" x14ac:dyDescent="0.35">
      <c r="B9" s="8" t="s">
        <v>16</v>
      </c>
      <c r="C9" s="10">
        <f>'Long-Term Fund Managers'!D10</f>
        <v>18501</v>
      </c>
      <c r="D9" s="5"/>
    </row>
    <row r="10" spans="2:4" ht="17.5" x14ac:dyDescent="0.35">
      <c r="B10" s="8" t="s">
        <v>4</v>
      </c>
      <c r="C10" s="10">
        <f>'Long-Term Fund Managers'!D11</f>
        <v>15027</v>
      </c>
      <c r="D10" s="5"/>
    </row>
    <row r="11" spans="2:4" ht="17.5" x14ac:dyDescent="0.35">
      <c r="B11" s="8" t="s">
        <v>5</v>
      </c>
      <c r="C11" s="10">
        <f>'Long-Term Fund Managers'!D8</f>
        <v>10227</v>
      </c>
      <c r="D11" s="5"/>
    </row>
    <row r="12" spans="2:4" ht="17.5" x14ac:dyDescent="0.35">
      <c r="B12" s="8" t="s">
        <v>17</v>
      </c>
      <c r="C12" s="10">
        <f>'Long-Term Fund Managers'!D9</f>
        <v>4498</v>
      </c>
      <c r="D12" s="5"/>
    </row>
    <row r="13" spans="2:4" ht="17.5" x14ac:dyDescent="0.35">
      <c r="B13" s="8"/>
      <c r="C13" s="10"/>
      <c r="D13" s="5"/>
    </row>
    <row r="14" spans="2:4" ht="18.5" thickBot="1" x14ac:dyDescent="0.45">
      <c r="B14" s="11"/>
      <c r="C14" s="12">
        <f>SUM(C6:C12)</f>
        <v>139486</v>
      </c>
      <c r="D14" s="5"/>
    </row>
    <row r="15" spans="2:4" ht="17.5" x14ac:dyDescent="0.35">
      <c r="B15" s="5"/>
      <c r="C15" s="5"/>
      <c r="D15" s="5"/>
    </row>
    <row r="16" spans="2:4" ht="17.5" x14ac:dyDescent="0.35">
      <c r="B16" s="5"/>
      <c r="C16" s="5"/>
      <c r="D16" s="5"/>
    </row>
    <row r="24" spans="2:3" ht="18" x14ac:dyDescent="0.4">
      <c r="B24" s="3"/>
      <c r="C24" s="4"/>
    </row>
  </sheetData>
  <pageMargins left="0.7" right="0.7" top="0.75" bottom="0.75" header="0.3" footer="0.3"/>
  <pageSetup paperSize="9" orientation="portrait" r:id="rId1"/>
  <ignoredErrors>
    <ignoredError sqref="C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M118"/>
  <sheetViews>
    <sheetView showGridLines="0" zoomScale="80" zoomScaleNormal="80" workbookViewId="0">
      <selection activeCell="K112" sqref="K112"/>
    </sheetView>
  </sheetViews>
  <sheetFormatPr defaultColWidth="8.84375" defaultRowHeight="15.5" x14ac:dyDescent="0.35"/>
  <cols>
    <col min="1" max="1" width="1.921875" style="1" customWidth="1"/>
    <col min="2" max="2" width="4.61328125" style="1" customWidth="1"/>
    <col min="3" max="3" width="44.4609375" style="1" bestFit="1" customWidth="1"/>
    <col min="4" max="4" width="12.3046875" style="1" customWidth="1"/>
    <col min="5" max="16384" width="8.84375" style="1"/>
  </cols>
  <sheetData>
    <row r="1" spans="2:13" ht="17.5" x14ac:dyDescent="0.35">
      <c r="C1" s="5"/>
      <c r="D1" s="5"/>
    </row>
    <row r="2" spans="2:13" ht="18" x14ac:dyDescent="0.4">
      <c r="C2" s="3" t="s">
        <v>129</v>
      </c>
      <c r="D2" s="4"/>
    </row>
    <row r="3" spans="2:13" ht="8.25" customHeight="1" thickBot="1" x14ac:dyDescent="0.4">
      <c r="C3" s="5"/>
      <c r="D3" s="5"/>
    </row>
    <row r="4" spans="2:13" ht="18" x14ac:dyDescent="0.4">
      <c r="C4" s="13"/>
      <c r="D4" s="14"/>
    </row>
    <row r="5" spans="2:13" ht="18" x14ac:dyDescent="0.4">
      <c r="C5" s="15" t="s">
        <v>0</v>
      </c>
      <c r="D5" s="16"/>
    </row>
    <row r="6" spans="2:13" ht="18" x14ac:dyDescent="0.4">
      <c r="C6" s="15"/>
      <c r="D6" s="16" t="s">
        <v>2</v>
      </c>
    </row>
    <row r="7" spans="2:13" ht="15" customHeight="1" x14ac:dyDescent="0.4">
      <c r="C7" s="17"/>
      <c r="D7" s="18"/>
    </row>
    <row r="8" spans="2:13" ht="17.5" customHeight="1" x14ac:dyDescent="0.35">
      <c r="C8" s="8" t="s">
        <v>9</v>
      </c>
      <c r="D8" s="19">
        <f>D89</f>
        <v>10227</v>
      </c>
    </row>
    <row r="9" spans="2:13" ht="15" customHeight="1" x14ac:dyDescent="0.35">
      <c r="C9" s="8" t="s">
        <v>8</v>
      </c>
      <c r="D9" s="19">
        <f>D96</f>
        <v>4498</v>
      </c>
    </row>
    <row r="10" spans="2:13" ht="15" customHeight="1" x14ac:dyDescent="0.35">
      <c r="C10" s="8" t="s">
        <v>7</v>
      </c>
      <c r="D10" s="19">
        <f>D82</f>
        <v>18501</v>
      </c>
    </row>
    <row r="11" spans="2:13" ht="15" customHeight="1" x14ac:dyDescent="0.4">
      <c r="C11" s="8" t="s">
        <v>19</v>
      </c>
      <c r="D11" s="19">
        <f>D76</f>
        <v>15027</v>
      </c>
    </row>
    <row r="12" spans="2:13" ht="15" customHeight="1" x14ac:dyDescent="0.35">
      <c r="C12" s="8" t="s">
        <v>18</v>
      </c>
      <c r="D12" s="19">
        <f>D70</f>
        <v>33393</v>
      </c>
    </row>
    <row r="13" spans="2:13" ht="15" customHeight="1" x14ac:dyDescent="0.35">
      <c r="C13" s="8" t="s">
        <v>6</v>
      </c>
      <c r="D13" s="19">
        <f>D50</f>
        <v>50280</v>
      </c>
    </row>
    <row r="14" spans="2:13" ht="17.5" x14ac:dyDescent="0.35">
      <c r="C14" s="8" t="s">
        <v>12</v>
      </c>
      <c r="D14" s="19">
        <f>D115</f>
        <v>7560</v>
      </c>
    </row>
    <row r="15" spans="2:13" ht="17.5" customHeight="1" thickBot="1" x14ac:dyDescent="0.45">
      <c r="C15" s="11"/>
      <c r="D15" s="20">
        <f>SUM(D8:D14)</f>
        <v>139486</v>
      </c>
    </row>
    <row r="16" spans="2:13" ht="15" customHeight="1" x14ac:dyDescent="0.35">
      <c r="B16" s="2"/>
      <c r="C16" s="5"/>
      <c r="D16" s="5"/>
      <c r="M16"/>
    </row>
    <row r="17" spans="2:10" ht="15" customHeight="1" x14ac:dyDescent="0.4">
      <c r="B17" s="2"/>
      <c r="C17" s="6"/>
      <c r="D17" s="7"/>
    </row>
    <row r="18" spans="2:10" ht="15" customHeight="1" x14ac:dyDescent="0.4">
      <c r="B18" s="3" t="s">
        <v>128</v>
      </c>
    </row>
    <row r="19" spans="2:10" ht="15" customHeight="1" x14ac:dyDescent="0.35"/>
    <row r="20" spans="2:10" ht="15" customHeight="1" x14ac:dyDescent="0.35">
      <c r="B20" s="29"/>
      <c r="C20" s="29"/>
      <c r="D20" s="30"/>
    </row>
    <row r="21" spans="2:10" ht="15" customHeight="1" x14ac:dyDescent="0.35">
      <c r="B21" s="31" t="s">
        <v>21</v>
      </c>
      <c r="C21" s="32" t="s">
        <v>0</v>
      </c>
      <c r="D21" s="33" t="s">
        <v>22</v>
      </c>
    </row>
    <row r="22" spans="2:10" ht="15" customHeight="1" x14ac:dyDescent="0.35">
      <c r="B22" s="31" t="s">
        <v>23</v>
      </c>
      <c r="C22" s="32"/>
      <c r="D22" s="33" t="s">
        <v>2</v>
      </c>
      <c r="J22"/>
    </row>
    <row r="23" spans="2:10" ht="5" customHeight="1" x14ac:dyDescent="0.35">
      <c r="B23" s="34"/>
      <c r="C23" s="35"/>
      <c r="D23" s="34"/>
    </row>
    <row r="24" spans="2:10" ht="15" customHeight="1" x14ac:dyDescent="0.35">
      <c r="B24" s="36"/>
      <c r="C24" s="36"/>
      <c r="D24" s="37"/>
    </row>
    <row r="25" spans="2:10" ht="15.75" customHeight="1" x14ac:dyDescent="0.35">
      <c r="B25" s="38"/>
      <c r="C25" s="39" t="s">
        <v>24</v>
      </c>
      <c r="D25" s="40"/>
    </row>
    <row r="26" spans="2:10" ht="15" customHeight="1" x14ac:dyDescent="0.35">
      <c r="B26" s="38"/>
      <c r="C26" s="38"/>
      <c r="D26" s="41"/>
    </row>
    <row r="27" spans="2:10" ht="12.75" customHeight="1" x14ac:dyDescent="0.35">
      <c r="B27" s="38"/>
      <c r="C27" s="42" t="s">
        <v>25</v>
      </c>
      <c r="D27" s="41"/>
    </row>
    <row r="28" spans="2:10" ht="15" customHeight="1" x14ac:dyDescent="0.35">
      <c r="B28" s="43" t="s">
        <v>26</v>
      </c>
      <c r="C28" s="38" t="s">
        <v>27</v>
      </c>
      <c r="D28" s="44">
        <v>6837</v>
      </c>
    </row>
    <row r="29" spans="2:10" ht="14" customHeight="1" x14ac:dyDescent="0.35">
      <c r="B29" s="45">
        <v>2</v>
      </c>
      <c r="C29" s="38" t="s">
        <v>28</v>
      </c>
      <c r="D29" s="44">
        <v>1555</v>
      </c>
    </row>
    <row r="30" spans="2:10" x14ac:dyDescent="0.35">
      <c r="B30" s="43" t="s">
        <v>29</v>
      </c>
      <c r="C30" s="38" t="s">
        <v>30</v>
      </c>
      <c r="D30" s="44">
        <v>3231</v>
      </c>
    </row>
    <row r="31" spans="2:10" x14ac:dyDescent="0.35">
      <c r="B31" s="43" t="s">
        <v>31</v>
      </c>
      <c r="C31" s="38" t="s">
        <v>32</v>
      </c>
      <c r="D31" s="44">
        <v>11553</v>
      </c>
    </row>
    <row r="32" spans="2:10" ht="15.75" customHeight="1" x14ac:dyDescent="0.35">
      <c r="B32" s="43" t="s">
        <v>33</v>
      </c>
      <c r="C32" s="38" t="s">
        <v>34</v>
      </c>
      <c r="D32" s="44">
        <v>3058</v>
      </c>
    </row>
    <row r="33" spans="2:4" x14ac:dyDescent="0.35">
      <c r="B33" s="43"/>
      <c r="C33" s="38"/>
      <c r="D33" s="44"/>
    </row>
    <row r="34" spans="2:4" x14ac:dyDescent="0.35">
      <c r="B34" s="43"/>
      <c r="C34" s="42" t="s">
        <v>35</v>
      </c>
      <c r="D34" s="44"/>
    </row>
    <row r="35" spans="2:4" x14ac:dyDescent="0.35">
      <c r="B35" s="43" t="s">
        <v>36</v>
      </c>
      <c r="C35" s="38" t="s">
        <v>37</v>
      </c>
      <c r="D35" s="44">
        <v>4327</v>
      </c>
    </row>
    <row r="36" spans="2:4" x14ac:dyDescent="0.35">
      <c r="B36" s="43"/>
      <c r="C36" s="38"/>
      <c r="D36" s="44"/>
    </row>
    <row r="37" spans="2:4" x14ac:dyDescent="0.35">
      <c r="B37" s="43"/>
      <c r="C37" s="42" t="s">
        <v>38</v>
      </c>
      <c r="D37" s="44"/>
    </row>
    <row r="38" spans="2:4" x14ac:dyDescent="0.35">
      <c r="B38" s="43" t="s">
        <v>39</v>
      </c>
      <c r="C38" s="38" t="s">
        <v>40</v>
      </c>
      <c r="D38" s="44">
        <v>2895</v>
      </c>
    </row>
    <row r="39" spans="2:4" x14ac:dyDescent="0.35">
      <c r="B39" s="43"/>
      <c r="C39" s="38"/>
      <c r="D39" s="44"/>
    </row>
    <row r="40" spans="2:4" x14ac:dyDescent="0.35">
      <c r="B40" s="43"/>
      <c r="C40" s="42" t="s">
        <v>41</v>
      </c>
      <c r="D40" s="44"/>
    </row>
    <row r="41" spans="2:4" ht="16" customHeight="1" x14ac:dyDescent="0.35">
      <c r="B41" s="43" t="s">
        <v>42</v>
      </c>
      <c r="C41" s="38" t="s">
        <v>43</v>
      </c>
      <c r="D41" s="44">
        <v>4970</v>
      </c>
    </row>
    <row r="42" spans="2:4" x14ac:dyDescent="0.35">
      <c r="B42" s="43"/>
      <c r="C42" s="38"/>
      <c r="D42" s="44"/>
    </row>
    <row r="43" spans="2:4" x14ac:dyDescent="0.35">
      <c r="B43" s="43"/>
      <c r="C43" s="42" t="s">
        <v>44</v>
      </c>
      <c r="D43" s="44"/>
    </row>
    <row r="44" spans="2:4" x14ac:dyDescent="0.35">
      <c r="B44" s="43" t="s">
        <v>45</v>
      </c>
      <c r="C44" s="38" t="s">
        <v>46</v>
      </c>
      <c r="D44" s="44">
        <v>728</v>
      </c>
    </row>
    <row r="45" spans="2:4" x14ac:dyDescent="0.35">
      <c r="B45" s="43" t="s">
        <v>47</v>
      </c>
      <c r="C45" s="38" t="s">
        <v>48</v>
      </c>
      <c r="D45" s="44">
        <v>1000</v>
      </c>
    </row>
    <row r="46" spans="2:4" x14ac:dyDescent="0.35">
      <c r="B46" s="43" t="s">
        <v>49</v>
      </c>
      <c r="C46" s="38" t="s">
        <v>50</v>
      </c>
      <c r="D46" s="44">
        <v>3439</v>
      </c>
    </row>
    <row r="47" spans="2:4" x14ac:dyDescent="0.35">
      <c r="B47" s="43" t="s">
        <v>51</v>
      </c>
      <c r="C47" s="38" t="s">
        <v>52</v>
      </c>
      <c r="D47" s="44">
        <v>4808</v>
      </c>
    </row>
    <row r="48" spans="2:4" x14ac:dyDescent="0.35">
      <c r="B48" s="43" t="s">
        <v>53</v>
      </c>
      <c r="C48" s="38" t="s">
        <v>54</v>
      </c>
      <c r="D48" s="44">
        <v>1879</v>
      </c>
    </row>
    <row r="49" spans="2:4" ht="16" thickBot="1" x14ac:dyDescent="0.4">
      <c r="B49" s="43"/>
      <c r="C49" s="38"/>
      <c r="D49" s="44"/>
    </row>
    <row r="50" spans="2:4" ht="16" thickBot="1" x14ac:dyDescent="0.4">
      <c r="B50" s="43" t="s">
        <v>55</v>
      </c>
      <c r="C50" s="31" t="s">
        <v>56</v>
      </c>
      <c r="D50" s="46">
        <f>SUM(D28:D48)</f>
        <v>50280</v>
      </c>
    </row>
    <row r="51" spans="2:4" x14ac:dyDescent="0.35">
      <c r="B51" s="43"/>
      <c r="C51" s="31"/>
      <c r="D51" s="47"/>
    </row>
    <row r="52" spans="2:4" x14ac:dyDescent="0.35">
      <c r="B52" s="43"/>
      <c r="C52" s="39" t="s">
        <v>57</v>
      </c>
      <c r="D52" s="44"/>
    </row>
    <row r="53" spans="2:4" x14ac:dyDescent="0.35">
      <c r="B53" s="43"/>
      <c r="C53" s="38"/>
      <c r="D53" s="44"/>
    </row>
    <row r="54" spans="2:4" x14ac:dyDescent="0.35">
      <c r="B54" s="43"/>
      <c r="C54" s="42" t="s">
        <v>58</v>
      </c>
      <c r="D54" s="44"/>
    </row>
    <row r="55" spans="2:4" x14ac:dyDescent="0.35">
      <c r="B55" s="43" t="s">
        <v>59</v>
      </c>
      <c r="C55" s="38" t="s">
        <v>60</v>
      </c>
      <c r="D55" s="44">
        <v>990</v>
      </c>
    </row>
    <row r="56" spans="2:4" x14ac:dyDescent="0.35">
      <c r="B56" s="43" t="s">
        <v>61</v>
      </c>
      <c r="C56" s="38" t="s">
        <v>62</v>
      </c>
      <c r="D56" s="44">
        <v>7720</v>
      </c>
    </row>
    <row r="57" spans="2:4" x14ac:dyDescent="0.35">
      <c r="B57" s="43"/>
      <c r="C57" s="38"/>
      <c r="D57" s="44"/>
    </row>
    <row r="58" spans="2:4" x14ac:dyDescent="0.35">
      <c r="B58" s="43"/>
      <c r="C58" s="42" t="s">
        <v>63</v>
      </c>
      <c r="D58" s="44"/>
    </row>
    <row r="59" spans="2:4" x14ac:dyDescent="0.35">
      <c r="B59" s="43" t="s">
        <v>64</v>
      </c>
      <c r="C59" s="38" t="s">
        <v>65</v>
      </c>
      <c r="D59" s="44">
        <v>2808</v>
      </c>
    </row>
    <row r="60" spans="2:4" x14ac:dyDescent="0.35">
      <c r="B60" s="43"/>
      <c r="C60" s="38"/>
      <c r="D60" s="44"/>
    </row>
    <row r="61" spans="2:4" x14ac:dyDescent="0.35">
      <c r="B61" s="43"/>
      <c r="C61" s="42" t="s">
        <v>66</v>
      </c>
      <c r="D61" s="44"/>
    </row>
    <row r="62" spans="2:4" x14ac:dyDescent="0.35">
      <c r="B62" s="43" t="s">
        <v>67</v>
      </c>
      <c r="C62" s="38" t="s">
        <v>68</v>
      </c>
      <c r="D62" s="44">
        <v>4184</v>
      </c>
    </row>
    <row r="63" spans="2:4" x14ac:dyDescent="0.35">
      <c r="B63" s="43" t="s">
        <v>69</v>
      </c>
      <c r="C63" s="38" t="s">
        <v>70</v>
      </c>
      <c r="D63" s="44">
        <v>3325</v>
      </c>
    </row>
    <row r="64" spans="2:4" x14ac:dyDescent="0.35">
      <c r="B64" s="43" t="s">
        <v>71</v>
      </c>
      <c r="C64" s="38" t="s">
        <v>72</v>
      </c>
      <c r="D64" s="44">
        <v>5391</v>
      </c>
    </row>
    <row r="65" spans="2:4" x14ac:dyDescent="0.35">
      <c r="B65" s="43" t="s">
        <v>73</v>
      </c>
      <c r="C65" s="38" t="s">
        <v>74</v>
      </c>
      <c r="D65" s="44">
        <v>8486</v>
      </c>
    </row>
    <row r="66" spans="2:4" x14ac:dyDescent="0.35">
      <c r="B66" s="43"/>
      <c r="C66" s="38"/>
      <c r="D66" s="44"/>
    </row>
    <row r="67" spans="2:4" x14ac:dyDescent="0.35">
      <c r="B67" s="43"/>
      <c r="C67" s="42" t="s">
        <v>75</v>
      </c>
      <c r="D67" s="44"/>
    </row>
    <row r="68" spans="2:4" x14ac:dyDescent="0.35">
      <c r="B68" s="43" t="s">
        <v>76</v>
      </c>
      <c r="C68" s="38" t="s">
        <v>77</v>
      </c>
      <c r="D68" s="44">
        <v>489</v>
      </c>
    </row>
    <row r="69" spans="2:4" ht="16" thickBot="1" x14ac:dyDescent="0.4">
      <c r="B69" s="43"/>
      <c r="C69" s="38"/>
      <c r="D69" s="44"/>
    </row>
    <row r="70" spans="2:4" ht="16" thickBot="1" x14ac:dyDescent="0.4">
      <c r="B70" s="43" t="s">
        <v>78</v>
      </c>
      <c r="C70" s="31" t="s">
        <v>79</v>
      </c>
      <c r="D70" s="46">
        <f>SUM(D55:D68)</f>
        <v>33393</v>
      </c>
    </row>
    <row r="71" spans="2:4" x14ac:dyDescent="0.35">
      <c r="B71" s="43"/>
      <c r="C71" s="31"/>
      <c r="D71" s="44"/>
    </row>
    <row r="72" spans="2:4" x14ac:dyDescent="0.35">
      <c r="B72" s="43"/>
      <c r="C72" s="39" t="s">
        <v>80</v>
      </c>
      <c r="D72" s="44"/>
    </row>
    <row r="73" spans="2:4" x14ac:dyDescent="0.35">
      <c r="B73" s="43"/>
      <c r="C73" s="38"/>
      <c r="D73" s="44"/>
    </row>
    <row r="74" spans="2:4" x14ac:dyDescent="0.35">
      <c r="B74" s="43" t="s">
        <v>81</v>
      </c>
      <c r="C74" s="38" t="s">
        <v>82</v>
      </c>
      <c r="D74" s="44">
        <v>15027</v>
      </c>
    </row>
    <row r="75" spans="2:4" ht="16" thickBot="1" x14ac:dyDescent="0.4">
      <c r="B75" s="43"/>
      <c r="C75" s="38"/>
      <c r="D75" s="44"/>
    </row>
    <row r="76" spans="2:4" ht="16" thickBot="1" x14ac:dyDescent="0.4">
      <c r="B76" s="43" t="s">
        <v>83</v>
      </c>
      <c r="C76" s="31" t="s">
        <v>84</v>
      </c>
      <c r="D76" s="46">
        <f>SUM(D74:D74)</f>
        <v>15027</v>
      </c>
    </row>
    <row r="77" spans="2:4" x14ac:dyDescent="0.35">
      <c r="B77" s="43"/>
      <c r="C77" s="31"/>
      <c r="D77" s="47"/>
    </row>
    <row r="78" spans="2:4" x14ac:dyDescent="0.35">
      <c r="B78" s="43"/>
      <c r="C78" s="39" t="s">
        <v>85</v>
      </c>
      <c r="D78" s="47"/>
    </row>
    <row r="79" spans="2:4" x14ac:dyDescent="0.35">
      <c r="B79" s="43"/>
      <c r="C79" s="39"/>
      <c r="D79" s="47"/>
    </row>
    <row r="80" spans="2:4" x14ac:dyDescent="0.35">
      <c r="B80" s="43" t="s">
        <v>86</v>
      </c>
      <c r="C80" s="38" t="s">
        <v>87</v>
      </c>
      <c r="D80" s="44">
        <v>18501</v>
      </c>
    </row>
    <row r="81" spans="2:4" x14ac:dyDescent="0.35">
      <c r="B81" s="43"/>
      <c r="C81" s="38"/>
      <c r="D81" s="44"/>
    </row>
    <row r="82" spans="2:4" x14ac:dyDescent="0.35">
      <c r="B82" s="43" t="s">
        <v>88</v>
      </c>
      <c r="C82" s="31" t="s">
        <v>89</v>
      </c>
      <c r="D82" s="48">
        <f>D80</f>
        <v>18501</v>
      </c>
    </row>
    <row r="83" spans="2:4" x14ac:dyDescent="0.35">
      <c r="B83" s="43"/>
      <c r="C83" s="31"/>
      <c r="D83" s="47"/>
    </row>
    <row r="84" spans="2:4" x14ac:dyDescent="0.35">
      <c r="B84" s="43"/>
      <c r="C84" s="39" t="s">
        <v>90</v>
      </c>
      <c r="D84" s="47"/>
    </row>
    <row r="85" spans="2:4" x14ac:dyDescent="0.35">
      <c r="B85" s="43"/>
      <c r="C85" s="39"/>
      <c r="D85" s="44"/>
    </row>
    <row r="86" spans="2:4" x14ac:dyDescent="0.35">
      <c r="B86" s="43" t="s">
        <v>91</v>
      </c>
      <c r="C86" s="38" t="s">
        <v>92</v>
      </c>
      <c r="D86" s="44">
        <v>10227</v>
      </c>
    </row>
    <row r="87" spans="2:4" x14ac:dyDescent="0.35">
      <c r="B87" s="43" t="s">
        <v>93</v>
      </c>
      <c r="C87" s="38" t="s">
        <v>94</v>
      </c>
      <c r="D87" s="44">
        <v>0</v>
      </c>
    </row>
    <row r="88" spans="2:4" x14ac:dyDescent="0.35">
      <c r="B88" s="43"/>
      <c r="C88" s="38"/>
      <c r="D88" s="47"/>
    </row>
    <row r="89" spans="2:4" x14ac:dyDescent="0.35">
      <c r="B89" s="43" t="s">
        <v>95</v>
      </c>
      <c r="C89" s="31" t="s">
        <v>96</v>
      </c>
      <c r="D89" s="48">
        <f>SUM(D86:D88)</f>
        <v>10227</v>
      </c>
    </row>
    <row r="90" spans="2:4" x14ac:dyDescent="0.35">
      <c r="B90" s="43"/>
      <c r="C90" s="31"/>
      <c r="D90" s="47"/>
    </row>
    <row r="91" spans="2:4" x14ac:dyDescent="0.35">
      <c r="B91" s="43"/>
      <c r="C91" s="39" t="s">
        <v>97</v>
      </c>
      <c r="D91" s="47"/>
    </row>
    <row r="92" spans="2:4" x14ac:dyDescent="0.35">
      <c r="B92" s="43"/>
      <c r="C92" s="39"/>
      <c r="D92" s="47"/>
    </row>
    <row r="93" spans="2:4" x14ac:dyDescent="0.35">
      <c r="B93" s="43" t="s">
        <v>98</v>
      </c>
      <c r="C93" s="38" t="s">
        <v>99</v>
      </c>
      <c r="D93" s="44">
        <v>4498</v>
      </c>
    </row>
    <row r="94" spans="2:4" x14ac:dyDescent="0.35">
      <c r="B94" s="43" t="s">
        <v>100</v>
      </c>
      <c r="C94" s="38" t="s">
        <v>101</v>
      </c>
      <c r="D94" s="44">
        <v>0</v>
      </c>
    </row>
    <row r="95" spans="2:4" x14ac:dyDescent="0.35">
      <c r="B95" s="43"/>
      <c r="C95" s="38"/>
      <c r="D95" s="47"/>
    </row>
    <row r="96" spans="2:4" x14ac:dyDescent="0.35">
      <c r="B96" s="43" t="s">
        <v>102</v>
      </c>
      <c r="C96" s="31" t="s">
        <v>103</v>
      </c>
      <c r="D96" s="48">
        <f>SUM(D93:D95)</f>
        <v>4498</v>
      </c>
    </row>
    <row r="97" spans="2:4" x14ac:dyDescent="0.35">
      <c r="B97" s="43"/>
      <c r="C97" s="31"/>
      <c r="D97" s="47"/>
    </row>
    <row r="98" spans="2:4" x14ac:dyDescent="0.35">
      <c r="B98" s="43"/>
      <c r="C98" s="39" t="s">
        <v>104</v>
      </c>
      <c r="D98" s="47"/>
    </row>
    <row r="99" spans="2:4" x14ac:dyDescent="0.35">
      <c r="B99" s="43" t="s">
        <v>105</v>
      </c>
      <c r="C99" s="38" t="s">
        <v>106</v>
      </c>
      <c r="D99" s="44">
        <v>0</v>
      </c>
    </row>
    <row r="100" spans="2:4" ht="16" thickBot="1" x14ac:dyDescent="0.4">
      <c r="B100" s="43"/>
      <c r="C100" s="31"/>
      <c r="D100" s="47"/>
    </row>
    <row r="101" spans="2:4" ht="16" thickBot="1" x14ac:dyDescent="0.4">
      <c r="B101" s="43" t="s">
        <v>107</v>
      </c>
      <c r="C101" s="31" t="s">
        <v>108</v>
      </c>
      <c r="D101" s="46">
        <f>SUM(D99:D100)</f>
        <v>0</v>
      </c>
    </row>
    <row r="102" spans="2:4" x14ac:dyDescent="0.35">
      <c r="B102" s="43"/>
      <c r="C102" s="31"/>
      <c r="D102" s="47"/>
    </row>
    <row r="103" spans="2:4" x14ac:dyDescent="0.35">
      <c r="B103" s="43" t="s">
        <v>109</v>
      </c>
      <c r="C103" s="31" t="s">
        <v>110</v>
      </c>
      <c r="D103" s="44">
        <v>0</v>
      </c>
    </row>
    <row r="104" spans="2:4" x14ac:dyDescent="0.35">
      <c r="B104" s="43"/>
      <c r="C104" s="31"/>
      <c r="D104" s="47"/>
    </row>
    <row r="105" spans="2:4" x14ac:dyDescent="0.35">
      <c r="B105" s="43"/>
      <c r="C105" s="39" t="s">
        <v>130</v>
      </c>
      <c r="D105" s="47"/>
    </row>
    <row r="106" spans="2:4" x14ac:dyDescent="0.35">
      <c r="B106" s="43" t="s">
        <v>111</v>
      </c>
      <c r="C106" s="38" t="s">
        <v>112</v>
      </c>
      <c r="D106" s="44">
        <v>0</v>
      </c>
    </row>
    <row r="107" spans="2:4" x14ac:dyDescent="0.35">
      <c r="B107" s="49" t="s">
        <v>113</v>
      </c>
      <c r="C107" s="38" t="s">
        <v>114</v>
      </c>
      <c r="D107" s="44">
        <v>3005</v>
      </c>
    </row>
    <row r="108" spans="2:4" x14ac:dyDescent="0.35">
      <c r="B108" s="49" t="s">
        <v>115</v>
      </c>
      <c r="C108" s="38" t="s">
        <v>116</v>
      </c>
      <c r="D108" s="44">
        <v>3769</v>
      </c>
    </row>
    <row r="109" spans="2:4" x14ac:dyDescent="0.35">
      <c r="B109" s="49" t="s">
        <v>117</v>
      </c>
      <c r="C109" s="38" t="s">
        <v>118</v>
      </c>
      <c r="D109" s="44">
        <v>0</v>
      </c>
    </row>
    <row r="110" spans="2:4" x14ac:dyDescent="0.35">
      <c r="B110" s="49" t="s">
        <v>119</v>
      </c>
      <c r="C110" s="1" t="s">
        <v>120</v>
      </c>
      <c r="D110" s="44">
        <v>770</v>
      </c>
    </row>
    <row r="111" spans="2:4" x14ac:dyDescent="0.35">
      <c r="B111" s="49" t="s">
        <v>121</v>
      </c>
      <c r="C111" s="38" t="s">
        <v>122</v>
      </c>
      <c r="D111" s="44">
        <v>0</v>
      </c>
    </row>
    <row r="112" spans="2:4" x14ac:dyDescent="0.35">
      <c r="B112" s="49" t="s">
        <v>123</v>
      </c>
      <c r="C112" s="38" t="s">
        <v>124</v>
      </c>
      <c r="D112" s="44">
        <v>16</v>
      </c>
    </row>
    <row r="113" spans="2:4" x14ac:dyDescent="0.35">
      <c r="B113" s="49"/>
      <c r="C113" s="31"/>
      <c r="D113" s="47"/>
    </row>
    <row r="114" spans="2:4" ht="16" thickBot="1" x14ac:dyDescent="0.4">
      <c r="B114" s="49"/>
      <c r="C114" s="31"/>
      <c r="D114" s="47"/>
    </row>
    <row r="115" spans="2:4" ht="16" thickBot="1" x14ac:dyDescent="0.4">
      <c r="B115" s="49" t="s">
        <v>125</v>
      </c>
      <c r="C115" s="31" t="s">
        <v>149</v>
      </c>
      <c r="D115" s="46">
        <f>SUM(D103:D112)</f>
        <v>7560</v>
      </c>
    </row>
    <row r="116" spans="2:4" x14ac:dyDescent="0.35">
      <c r="B116" s="43"/>
      <c r="C116" s="31"/>
      <c r="D116" s="47"/>
    </row>
    <row r="117" spans="2:4" ht="16" thickBot="1" x14ac:dyDescent="0.4">
      <c r="B117" s="50" t="s">
        <v>126</v>
      </c>
      <c r="C117" s="51" t="s">
        <v>127</v>
      </c>
      <c r="D117" s="52">
        <f>D50+D70+D76+D115+D82+D89+D96+D101+D106</f>
        <v>139486</v>
      </c>
    </row>
    <row r="118" spans="2:4" ht="16" thickTop="1" x14ac:dyDescent="0.35"/>
  </sheetData>
  <phoneticPr fontId="1" type="noConversion"/>
  <pageMargins left="3.937007874015748E-2" right="3.937007874015748E-2" top="0.15748031496062992" bottom="0.15748031496062992" header="0.15748031496062992" footer="0.19685039370078741"/>
  <pageSetup paperSize="9" scale="70" orientation="portrait" r:id="rId1"/>
  <headerFooter alignWithMargins="0"/>
  <ignoredErrors>
    <ignoredError sqref="B24:D39 B42:D104 B41:C41 B40:C40 B106:D114 B105 D105 B116:D118 B115 D1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58"/>
  <sheetViews>
    <sheetView showGridLines="0" zoomScale="90" zoomScaleNormal="90" workbookViewId="0">
      <selection activeCell="G52" sqref="G52"/>
    </sheetView>
  </sheetViews>
  <sheetFormatPr defaultRowHeight="15.5" x14ac:dyDescent="0.35"/>
  <cols>
    <col min="1" max="1" width="3.15234375" customWidth="1"/>
    <col min="2" max="2" width="4.4609375" customWidth="1"/>
    <col min="3" max="3" width="42.69140625" customWidth="1"/>
    <col min="6" max="6" width="2.53515625" customWidth="1"/>
  </cols>
  <sheetData>
    <row r="2" spans="2:5" ht="18" x14ac:dyDescent="0.4">
      <c r="C2" s="3" t="s">
        <v>147</v>
      </c>
      <c r="D2" s="5"/>
      <c r="E2" s="5"/>
    </row>
    <row r="3" spans="2:5" ht="18.5" customHeight="1" thickBot="1" x14ac:dyDescent="0.4">
      <c r="D3" s="5"/>
      <c r="E3" s="5"/>
    </row>
    <row r="4" spans="2:5" ht="17.5" x14ac:dyDescent="0.35">
      <c r="C4" s="23"/>
      <c r="D4" s="24" t="s">
        <v>2</v>
      </c>
      <c r="E4" s="25" t="s">
        <v>1</v>
      </c>
    </row>
    <row r="5" spans="2:5" ht="17.5" x14ac:dyDescent="0.35">
      <c r="C5" s="8" t="s">
        <v>10</v>
      </c>
      <c r="D5" s="26">
        <f>D19+D20+D21+D22+D23+D32+D33+D34+D35+D36</f>
        <v>152481</v>
      </c>
      <c r="E5" s="27">
        <f>D5/D$7%</f>
        <v>73.663742294537087</v>
      </c>
    </row>
    <row r="6" spans="2:5" ht="17.5" x14ac:dyDescent="0.35">
      <c r="C6" s="8" t="s">
        <v>11</v>
      </c>
      <c r="D6" s="26">
        <f>D24+D42+D52+D53</f>
        <v>54515</v>
      </c>
      <c r="E6" s="27">
        <f>D6/D$7%</f>
        <v>26.336257705462906</v>
      </c>
    </row>
    <row r="7" spans="2:5" ht="18.5" thickBot="1" x14ac:dyDescent="0.45">
      <c r="C7" s="11"/>
      <c r="D7" s="28">
        <f>SUM(D5:D6)</f>
        <v>206996</v>
      </c>
      <c r="E7" s="12">
        <f>SUM(E5:E6)</f>
        <v>100</v>
      </c>
    </row>
    <row r="8" spans="2:5" ht="17.5" x14ac:dyDescent="0.35">
      <c r="C8" s="5"/>
      <c r="D8" s="5"/>
      <c r="E8" s="5"/>
    </row>
    <row r="9" spans="2:5" ht="18" x14ac:dyDescent="0.4">
      <c r="B9" s="3" t="s">
        <v>148</v>
      </c>
      <c r="C9" s="5"/>
      <c r="D9" s="5"/>
      <c r="E9" s="5"/>
    </row>
    <row r="10" spans="2:5" ht="12" customHeight="1" x14ac:dyDescent="0.35">
      <c r="C10" s="5"/>
      <c r="D10" s="5"/>
      <c r="E10" s="5"/>
    </row>
    <row r="11" spans="2:5" x14ac:dyDescent="0.35">
      <c r="B11" s="29"/>
      <c r="C11" s="29"/>
      <c r="D11" s="53"/>
    </row>
    <row r="12" spans="2:5" x14ac:dyDescent="0.35">
      <c r="B12" s="31" t="s">
        <v>21</v>
      </c>
      <c r="C12" s="32" t="s">
        <v>0</v>
      </c>
      <c r="D12" s="33" t="s">
        <v>22</v>
      </c>
    </row>
    <row r="13" spans="2:5" x14ac:dyDescent="0.35">
      <c r="B13" s="51" t="s">
        <v>23</v>
      </c>
      <c r="C13" s="54"/>
      <c r="D13" s="55" t="s">
        <v>2</v>
      </c>
    </row>
    <row r="14" spans="2:5" x14ac:dyDescent="0.35">
      <c r="B14" s="36"/>
      <c r="C14" s="36"/>
      <c r="D14" s="56"/>
    </row>
    <row r="15" spans="2:5" ht="18" x14ac:dyDescent="0.4">
      <c r="B15" s="36"/>
      <c r="C15" s="57" t="s">
        <v>131</v>
      </c>
      <c r="D15" s="37"/>
    </row>
    <row r="16" spans="2:5" x14ac:dyDescent="0.35">
      <c r="B16" s="36"/>
      <c r="C16" s="36"/>
      <c r="D16" s="37"/>
    </row>
    <row r="17" spans="2:4" x14ac:dyDescent="0.35">
      <c r="B17" s="43"/>
      <c r="C17" s="39" t="s">
        <v>130</v>
      </c>
      <c r="D17" s="47"/>
    </row>
    <row r="18" spans="2:4" x14ac:dyDescent="0.35">
      <c r="B18" s="43"/>
      <c r="C18" s="31"/>
      <c r="D18" s="47"/>
    </row>
    <row r="19" spans="2:4" x14ac:dyDescent="0.35">
      <c r="B19" s="43" t="s">
        <v>26</v>
      </c>
      <c r="C19" s="38" t="s">
        <v>112</v>
      </c>
      <c r="D19" s="44">
        <v>20462</v>
      </c>
    </row>
    <row r="20" spans="2:4" x14ac:dyDescent="0.35">
      <c r="B20" s="43" t="s">
        <v>132</v>
      </c>
      <c r="C20" s="38" t="s">
        <v>114</v>
      </c>
      <c r="D20" s="44">
        <v>20462</v>
      </c>
    </row>
    <row r="21" spans="2:4" x14ac:dyDescent="0.35">
      <c r="B21" s="43" t="s">
        <v>29</v>
      </c>
      <c r="C21" s="38" t="s">
        <v>116</v>
      </c>
      <c r="D21" s="44">
        <v>20549</v>
      </c>
    </row>
    <row r="22" spans="2:4" x14ac:dyDescent="0.35">
      <c r="B22" s="43" t="s">
        <v>31</v>
      </c>
      <c r="C22" s="38" t="s">
        <v>118</v>
      </c>
      <c r="D22" s="44">
        <v>20462</v>
      </c>
    </row>
    <row r="23" spans="2:4" x14ac:dyDescent="0.35">
      <c r="B23" s="43" t="s">
        <v>33</v>
      </c>
      <c r="C23" s="38" t="s">
        <v>133</v>
      </c>
      <c r="D23" s="44">
        <v>20520</v>
      </c>
    </row>
    <row r="24" spans="2:4" x14ac:dyDescent="0.35">
      <c r="B24" s="49" t="s">
        <v>36</v>
      </c>
      <c r="C24" s="38" t="s">
        <v>134</v>
      </c>
      <c r="D24" s="44">
        <v>111</v>
      </c>
    </row>
    <row r="25" spans="2:4" x14ac:dyDescent="0.35">
      <c r="B25" s="43"/>
      <c r="C25" s="31"/>
      <c r="D25" s="47"/>
    </row>
    <row r="26" spans="2:4" x14ac:dyDescent="0.35">
      <c r="B26" s="49" t="s">
        <v>39</v>
      </c>
      <c r="C26" s="31" t="s">
        <v>135</v>
      </c>
      <c r="D26" s="48">
        <f>SUM(D19:D24)</f>
        <v>102566</v>
      </c>
    </row>
    <row r="27" spans="2:4" x14ac:dyDescent="0.35">
      <c r="B27" s="43"/>
      <c r="C27" s="31"/>
      <c r="D27" s="47"/>
    </row>
    <row r="28" spans="2:4" ht="18" x14ac:dyDescent="0.4">
      <c r="B28" s="43"/>
      <c r="C28" s="57" t="s">
        <v>136</v>
      </c>
      <c r="D28" s="47"/>
    </row>
    <row r="29" spans="2:4" x14ac:dyDescent="0.35">
      <c r="B29" s="43"/>
      <c r="C29" s="31"/>
      <c r="D29" s="47"/>
    </row>
    <row r="30" spans="2:4" x14ac:dyDescent="0.35">
      <c r="B30" s="43"/>
      <c r="C30" s="39" t="s">
        <v>137</v>
      </c>
      <c r="D30" s="47"/>
    </row>
    <row r="31" spans="2:4" x14ac:dyDescent="0.35">
      <c r="B31" s="43"/>
      <c r="C31" s="31"/>
      <c r="D31" s="47"/>
    </row>
    <row r="32" spans="2:4" x14ac:dyDescent="0.35">
      <c r="B32" s="43" t="s">
        <v>42</v>
      </c>
      <c r="C32" s="38" t="s">
        <v>112</v>
      </c>
      <c r="D32" s="44">
        <v>10000</v>
      </c>
    </row>
    <row r="33" spans="2:4" x14ac:dyDescent="0.35">
      <c r="B33" s="43" t="s">
        <v>45</v>
      </c>
      <c r="C33" s="38" t="s">
        <v>114</v>
      </c>
      <c r="D33" s="44">
        <v>10000</v>
      </c>
    </row>
    <row r="34" spans="2:4" x14ac:dyDescent="0.35">
      <c r="B34" s="43" t="s">
        <v>47</v>
      </c>
      <c r="C34" s="38" t="s">
        <v>116</v>
      </c>
      <c r="D34" s="44">
        <v>10012</v>
      </c>
    </row>
    <row r="35" spans="2:4" x14ac:dyDescent="0.35">
      <c r="B35" s="43" t="s">
        <v>49</v>
      </c>
      <c r="C35" s="38" t="s">
        <v>118</v>
      </c>
      <c r="D35" s="44">
        <v>10000</v>
      </c>
    </row>
    <row r="36" spans="2:4" x14ac:dyDescent="0.35">
      <c r="B36" s="43" t="s">
        <v>51</v>
      </c>
      <c r="C36" s="38" t="s">
        <v>133</v>
      </c>
      <c r="D36" s="44">
        <v>10014</v>
      </c>
    </row>
    <row r="37" spans="2:4" x14ac:dyDescent="0.35">
      <c r="B37" s="43"/>
      <c r="C37" s="38"/>
      <c r="D37" s="44"/>
    </row>
    <row r="38" spans="2:4" x14ac:dyDescent="0.35">
      <c r="B38" s="49" t="s">
        <v>53</v>
      </c>
      <c r="C38" s="31" t="s">
        <v>145</v>
      </c>
      <c r="D38" s="48">
        <f>SUM(D32:D37)</f>
        <v>50026</v>
      </c>
    </row>
    <row r="39" spans="2:4" x14ac:dyDescent="0.35">
      <c r="B39" s="43"/>
      <c r="C39" s="38"/>
      <c r="D39" s="44"/>
    </row>
    <row r="40" spans="2:4" x14ac:dyDescent="0.35">
      <c r="B40" s="43"/>
      <c r="C40" s="39" t="s">
        <v>138</v>
      </c>
      <c r="D40" s="44"/>
    </row>
    <row r="41" spans="2:4" x14ac:dyDescent="0.35">
      <c r="B41" s="43"/>
      <c r="C41" s="38"/>
      <c r="D41" s="44"/>
    </row>
    <row r="42" spans="2:4" x14ac:dyDescent="0.35">
      <c r="B42" s="49" t="s">
        <v>55</v>
      </c>
      <c r="C42" s="38" t="s">
        <v>139</v>
      </c>
      <c r="D42" s="44">
        <v>1469</v>
      </c>
    </row>
    <row r="43" spans="2:4" x14ac:dyDescent="0.35">
      <c r="B43" s="43"/>
      <c r="C43" s="31"/>
      <c r="D43" s="47"/>
    </row>
    <row r="44" spans="2:4" x14ac:dyDescent="0.35">
      <c r="B44" s="43" t="s">
        <v>59</v>
      </c>
      <c r="C44" s="31" t="s">
        <v>146</v>
      </c>
      <c r="D44" s="48">
        <f>D42</f>
        <v>1469</v>
      </c>
    </row>
    <row r="45" spans="2:4" x14ac:dyDescent="0.35">
      <c r="B45" s="43"/>
      <c r="C45" s="31"/>
      <c r="D45" s="47"/>
    </row>
    <row r="46" spans="2:4" x14ac:dyDescent="0.35">
      <c r="B46" s="43" t="s">
        <v>61</v>
      </c>
      <c r="C46" s="31" t="s">
        <v>140</v>
      </c>
      <c r="D46" s="48">
        <f>D38+D44</f>
        <v>51495</v>
      </c>
    </row>
    <row r="47" spans="2:4" x14ac:dyDescent="0.35">
      <c r="B47" s="58"/>
      <c r="D47" s="58"/>
    </row>
    <row r="48" spans="2:4" ht="18" x14ac:dyDescent="0.4">
      <c r="B48" s="49"/>
      <c r="C48" s="59" t="s">
        <v>150</v>
      </c>
      <c r="D48" s="47"/>
    </row>
    <row r="49" spans="2:4" x14ac:dyDescent="0.35">
      <c r="B49" s="43"/>
      <c r="C49" s="31"/>
      <c r="D49" s="47"/>
    </row>
    <row r="50" spans="2:4" x14ac:dyDescent="0.35">
      <c r="B50" s="43"/>
      <c r="C50" s="39" t="s">
        <v>141</v>
      </c>
      <c r="D50" s="47"/>
    </row>
    <row r="51" spans="2:4" x14ac:dyDescent="0.35">
      <c r="B51" s="43"/>
      <c r="C51" s="31"/>
      <c r="D51" s="47"/>
    </row>
    <row r="52" spans="2:4" x14ac:dyDescent="0.35">
      <c r="B52" s="43" t="s">
        <v>64</v>
      </c>
      <c r="C52" s="38" t="s">
        <v>142</v>
      </c>
      <c r="D52" s="44">
        <v>49877</v>
      </c>
    </row>
    <row r="53" spans="2:4" x14ac:dyDescent="0.35">
      <c r="B53" s="49" t="s">
        <v>67</v>
      </c>
      <c r="C53" s="38" t="s">
        <v>143</v>
      </c>
      <c r="D53" s="44">
        <v>3058</v>
      </c>
    </row>
    <row r="54" spans="2:4" x14ac:dyDescent="0.35">
      <c r="B54" s="43"/>
      <c r="C54" s="31"/>
      <c r="D54" s="47"/>
    </row>
    <row r="55" spans="2:4" x14ac:dyDescent="0.35">
      <c r="B55" s="49" t="s">
        <v>69</v>
      </c>
      <c r="C55" s="60" t="s">
        <v>151</v>
      </c>
      <c r="D55" s="48">
        <f>SUM(D52:D53)</f>
        <v>52935</v>
      </c>
    </row>
    <row r="56" spans="2:4" x14ac:dyDescent="0.35">
      <c r="B56" s="58"/>
      <c r="D56" s="61"/>
    </row>
    <row r="57" spans="2:4" ht="16" thickBot="1" x14ac:dyDescent="0.4">
      <c r="B57" s="50" t="s">
        <v>71</v>
      </c>
      <c r="C57" s="62" t="s">
        <v>144</v>
      </c>
      <c r="D57" s="52">
        <f>D26+D46+D55</f>
        <v>206996</v>
      </c>
    </row>
    <row r="58" spans="2:4" ht="16" thickTop="1" x14ac:dyDescent="0.35"/>
  </sheetData>
  <pageMargins left="0.7" right="0.7" top="0.75" bottom="0.75" header="0.3" footer="0.3"/>
  <pageSetup paperSize="9" orientation="portrait" r:id="rId1"/>
  <ignoredErrors>
    <ignoredError sqref="B19:B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Long-Term Fund Asset Allocation</vt:lpstr>
      <vt:lpstr>Long-Term Fund Managers</vt:lpstr>
      <vt:lpstr>Cash and Cash Equivalents</vt:lpstr>
    </vt:vector>
  </TitlesOfParts>
  <Company>The 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Few</dc:creator>
  <cp:lastModifiedBy>Mark Forrester (Financial Services)</cp:lastModifiedBy>
  <cp:lastPrinted>2020-03-10T09:53:04Z</cp:lastPrinted>
  <dcterms:created xsi:type="dcterms:W3CDTF">1999-09-03T14:55:54Z</dcterms:created>
  <dcterms:modified xsi:type="dcterms:W3CDTF">2024-05-17T10:53:57Z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